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45" windowWidth="15180" windowHeight="9345"/>
  </bookViews>
  <sheets>
    <sheet name="kocka" sheetId="1" r:id="rId1"/>
    <sheet name="ribe" sheetId="2" r:id="rId2"/>
    <sheet name="visine" sheetId="3" r:id="rId3"/>
    <sheet name="regresija" sheetId="4" r:id="rId4"/>
  </sheets>
  <calcPr calcId="144525"/>
</workbook>
</file>

<file path=xl/calcChain.xml><?xml version="1.0" encoding="utf-8"?>
<calcChain xmlns="http://schemas.openxmlformats.org/spreadsheetml/2006/main">
  <c r="J10" i="3" l="1"/>
  <c r="J9" i="3"/>
  <c r="J3" i="3"/>
  <c r="J4" i="3"/>
  <c r="J5" i="3"/>
  <c r="J6" i="3"/>
  <c r="J7" i="3"/>
  <c r="J2" i="3"/>
  <c r="H22" i="3"/>
  <c r="G22" i="3"/>
  <c r="H19" i="3"/>
  <c r="G19" i="3"/>
  <c r="H15" i="3"/>
  <c r="K27" i="1"/>
  <c r="G12" i="3"/>
  <c r="G4" i="3"/>
  <c r="G6" i="3"/>
  <c r="G2" i="3"/>
  <c r="F9" i="3"/>
  <c r="G3" i="3" s="1"/>
  <c r="H3" i="3" s="1"/>
  <c r="B3" i="3"/>
  <c r="B4" i="3" s="1"/>
  <c r="B5" i="3" s="1"/>
  <c r="B6" i="3" s="1"/>
  <c r="B7" i="3" s="1"/>
  <c r="D5" i="1"/>
  <c r="D4" i="1"/>
  <c r="D10" i="1" s="1"/>
  <c r="D6" i="1"/>
  <c r="D7" i="1"/>
  <c r="D8" i="1"/>
  <c r="D9" i="1"/>
  <c r="I27" i="1"/>
  <c r="D27" i="4"/>
  <c r="H3" i="4"/>
  <c r="G3" i="4"/>
  <c r="B5" i="2"/>
  <c r="C2" i="2"/>
  <c r="D3" i="2"/>
  <c r="D4" i="2"/>
  <c r="D2" i="2"/>
  <c r="C3" i="2"/>
  <c r="C4" i="2"/>
  <c r="C3" i="3"/>
  <c r="C4" i="3" s="1"/>
  <c r="C5" i="3" s="1"/>
  <c r="C6" i="3" s="1"/>
  <c r="C7" i="3" s="1"/>
  <c r="G15" i="3"/>
  <c r="H4" i="3"/>
  <c r="H6" i="3"/>
  <c r="H2" i="3"/>
  <c r="E5" i="1" l="1"/>
  <c r="E7" i="1"/>
  <c r="E9" i="1"/>
  <c r="E6" i="1"/>
  <c r="E8" i="1"/>
  <c r="E4" i="1"/>
  <c r="G7" i="3"/>
  <c r="H7" i="3" s="1"/>
  <c r="G5" i="3"/>
  <c r="H5" i="3" s="1"/>
</calcChain>
</file>

<file path=xl/sharedStrings.xml><?xml version="1.0" encoding="utf-8"?>
<sst xmlns="http://schemas.openxmlformats.org/spreadsheetml/2006/main" count="41" uniqueCount="35">
  <si>
    <t>broj na kocki</t>
  </si>
  <si>
    <t>Tablica frekvencija:</t>
  </si>
  <si>
    <t>a_i</t>
  </si>
  <si>
    <t>f_i</t>
  </si>
  <si>
    <t>f_r_i</t>
  </si>
  <si>
    <t>vrsta ribe</t>
  </si>
  <si>
    <t>frekvencija</t>
  </si>
  <si>
    <t>relativna frekvencija</t>
  </si>
  <si>
    <t>lokarde</t>
  </si>
  <si>
    <t>zubaci</t>
  </si>
  <si>
    <t>srdele</t>
  </si>
  <si>
    <t>postotak</t>
  </si>
  <si>
    <t>izmjerene visine</t>
  </si>
  <si>
    <t>desni rub razreda</t>
  </si>
  <si>
    <t>relativna frekvencija razreda</t>
  </si>
  <si>
    <t>srednja vrijednost</t>
  </si>
  <si>
    <t>medijan</t>
  </si>
  <si>
    <t>mod</t>
  </si>
  <si>
    <t>donji kvartil</t>
  </si>
  <si>
    <t>gornji kvartil</t>
  </si>
  <si>
    <t>varijanca</t>
  </si>
  <si>
    <t>devijacija</t>
  </si>
  <si>
    <t>broj reklama</t>
  </si>
  <si>
    <t>promet</t>
  </si>
  <si>
    <t>y=a+bx</t>
  </si>
  <si>
    <t>a</t>
  </si>
  <si>
    <t>b</t>
  </si>
  <si>
    <t>korelacija</t>
  </si>
  <si>
    <t>sredina razreda</t>
  </si>
  <si>
    <t>Bin</t>
  </si>
  <si>
    <t>More</t>
  </si>
  <si>
    <t>Frequency</t>
  </si>
  <si>
    <t>aritmetička sredina preko sredine razreda</t>
  </si>
  <si>
    <t>suma:</t>
  </si>
  <si>
    <t>sredina: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</si>
</sst>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0"/>
      <name val="Arial"/>
      <charset val="238"/>
    </font>
    <font>
      <sz val="12"/>
      <name val="Arial"/>
      <family val="2"/>
    </font>
    <font>
      <i/>
      <sz val="10"/>
      <name val="Arial"/>
      <charset val="238"/>
    </font>
    <font>
      <b/>
      <sz val="12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9" fontId="2" fillId="0" borderId="0" xfId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Bacanje kocke - frekvencija</a:t>
            </a:r>
          </a:p>
        </c:rich>
      </c:tx>
      <c:layout>
        <c:manualLayout>
          <c:xMode val="edge"/>
          <c:yMode val="edge"/>
          <c:x val="0.27989130434782611"/>
          <c:y val="5.26315789473684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02173913043478"/>
          <c:y val="0.25837320574162681"/>
          <c:w val="0.68206521739130432"/>
          <c:h val="0.440191387559808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kocka!$D$4:$D$9</c:f>
              <c:numCache>
                <c:formatCode>General</c:formatCode>
                <c:ptCount val="6"/>
                <c:pt idx="0">
                  <c:v>4</c:v>
                </c:pt>
                <c:pt idx="1">
                  <c:v>1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37856"/>
        <c:axId val="94939776"/>
      </c:barChart>
      <c:catAx>
        <c:axId val="9493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broj na kocki</a:t>
                </a:r>
              </a:p>
            </c:rich>
          </c:tx>
          <c:layout>
            <c:manualLayout>
              <c:xMode val="edge"/>
              <c:yMode val="edge"/>
              <c:x val="0.38315217391304346"/>
              <c:y val="0.827751196172248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493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939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frekvencija</a:t>
                </a:r>
              </a:p>
            </c:rich>
          </c:tx>
          <c:layout>
            <c:manualLayout>
              <c:xMode val="edge"/>
              <c:yMode val="edge"/>
              <c:x val="4.3478260869565216E-2"/>
              <c:y val="0.325358851674641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4937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Bacanje kocke - relativna frekvencija</a:t>
            </a:r>
          </a:p>
        </c:rich>
      </c:tx>
      <c:layout>
        <c:manualLayout>
          <c:xMode val="edge"/>
          <c:yMode val="edge"/>
          <c:x val="0.22641509433962265"/>
          <c:y val="4.4776336949709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28840970350405"/>
          <c:y val="0.26865802169825531"/>
          <c:w val="0.77897574123989222"/>
          <c:h val="0.4179124781972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kocka!$E$4:$E$9</c:f>
              <c:numCache>
                <c:formatCode>General</c:formatCode>
                <c:ptCount val="6"/>
                <c:pt idx="0">
                  <c:v>0.2</c:v>
                </c:pt>
                <c:pt idx="1">
                  <c:v>0.05</c:v>
                </c:pt>
                <c:pt idx="2">
                  <c:v>0.25</c:v>
                </c:pt>
                <c:pt idx="3">
                  <c:v>0.25</c:v>
                </c:pt>
                <c:pt idx="4">
                  <c:v>0.1</c:v>
                </c:pt>
                <c:pt idx="5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40640"/>
        <c:axId val="144663296"/>
      </c:barChart>
      <c:catAx>
        <c:axId val="14464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broj na kocki</a:t>
                </a:r>
              </a:p>
            </c:rich>
          </c:tx>
          <c:layout>
            <c:manualLayout>
              <c:xMode val="edge"/>
              <c:yMode val="edge"/>
              <c:x val="0.47169811320754718"/>
              <c:y val="0.820899510744668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66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663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relativna frekvencija</a:t>
                </a:r>
              </a:p>
            </c:rich>
          </c:tx>
          <c:layout>
            <c:manualLayout>
              <c:xMode val="edge"/>
              <c:yMode val="edge"/>
              <c:x val="4.3126684636118601E-2"/>
              <c:y val="0.194030793448739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640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Histogram</a:t>
            </a:r>
          </a:p>
        </c:rich>
      </c:tx>
      <c:layout>
        <c:manualLayout>
          <c:xMode val="edge"/>
          <c:yMode val="edge"/>
          <c:x val="0.39062599341327264"/>
          <c:y val="4.4554563144345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531299670663632"/>
          <c:y val="0.3118819420104183"/>
          <c:w val="0.76823112037943619"/>
          <c:h val="0.346535491122687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kocka!$C$14:$C$20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More</c:v>
                </c:pt>
              </c:strCache>
            </c:strRef>
          </c:cat>
          <c:val>
            <c:numRef>
              <c:f>kocka!$D$14:$D$20</c:f>
              <c:numCache>
                <c:formatCode>General</c:formatCode>
                <c:ptCount val="7"/>
                <c:pt idx="0">
                  <c:v>4</c:v>
                </c:pt>
                <c:pt idx="1">
                  <c:v>1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4696064"/>
        <c:axId val="144697984"/>
      </c:barChart>
      <c:catAx>
        <c:axId val="144696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broj na kocki</a:t>
                </a:r>
              </a:p>
            </c:rich>
          </c:tx>
          <c:layout>
            <c:manualLayout>
              <c:xMode val="edge"/>
              <c:yMode val="edge"/>
              <c:x val="0.46614701880650533"/>
              <c:y val="0.81188315063029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697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697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relativna frekvencija</a:t>
                </a:r>
              </a:p>
            </c:rich>
          </c:tx>
          <c:layout>
            <c:manualLayout>
              <c:xMode val="edge"/>
              <c:yMode val="edge"/>
              <c:x val="4.1666772630749083E-2"/>
              <c:y val="0.30198092797834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696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Ulovljene ribe</a:t>
            </a:r>
          </a:p>
        </c:rich>
      </c:tx>
      <c:layout>
        <c:manualLayout>
          <c:xMode val="edge"/>
          <c:yMode val="edge"/>
          <c:x val="0.38539090221448735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54937242867949"/>
          <c:y val="0.1889763779527559"/>
          <c:w val="0.73551727742895623"/>
          <c:h val="0.562992125984251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ribe!$A$2:$A$4</c:f>
              <c:strCache>
                <c:ptCount val="3"/>
                <c:pt idx="0">
                  <c:v>lokarde</c:v>
                </c:pt>
                <c:pt idx="1">
                  <c:v>zubaci</c:v>
                </c:pt>
                <c:pt idx="2">
                  <c:v>srdele</c:v>
                </c:pt>
              </c:strCache>
            </c:strRef>
          </c:cat>
          <c:val>
            <c:numRef>
              <c:f>ribe!$C$2:$C$4</c:f>
              <c:numCache>
                <c:formatCode>General</c:formatCode>
                <c:ptCount val="3"/>
                <c:pt idx="0">
                  <c:v>0.25</c:v>
                </c:pt>
                <c:pt idx="1">
                  <c:v>8.3333333333333329E-2</c:v>
                </c:pt>
                <c:pt idx="2">
                  <c:v>0.66666666666666663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868992"/>
        <c:axId val="156870912"/>
      </c:barChart>
      <c:catAx>
        <c:axId val="156868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relativna frekvencija</a:t>
                </a:r>
              </a:p>
            </c:rich>
          </c:tx>
          <c:layout>
            <c:manualLayout>
              <c:xMode val="edge"/>
              <c:yMode val="edge"/>
              <c:x val="4.0302316571449656E-2"/>
              <c:y val="0.244094488188976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687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870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vrsta ribe</a:t>
                </a:r>
              </a:p>
            </c:rich>
          </c:tx>
          <c:layout>
            <c:manualLayout>
              <c:xMode val="edge"/>
              <c:yMode val="edge"/>
              <c:x val="0.50377895714312071"/>
              <c:y val="0.85826771653543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6868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Ulovljene ribe</a:t>
            </a:r>
          </a:p>
        </c:rich>
      </c:tx>
      <c:layout>
        <c:manualLayout>
          <c:xMode val="edge"/>
          <c:yMode val="edge"/>
          <c:x val="0.39430972574815354"/>
          <c:y val="3.66301676617146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447185132401892"/>
          <c:y val="0.3736277101494897"/>
          <c:w val="0.55894419886980529"/>
          <c:h val="0.399268827512689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ribe!$A$2:$A$4</c:f>
              <c:strCache>
                <c:ptCount val="3"/>
                <c:pt idx="0">
                  <c:v>lokarde</c:v>
                </c:pt>
                <c:pt idx="1">
                  <c:v>zubaci</c:v>
                </c:pt>
                <c:pt idx="2">
                  <c:v>srdele</c:v>
                </c:pt>
              </c:strCache>
            </c:strRef>
          </c:cat>
          <c:val>
            <c:numRef>
              <c:f>ribe!$B$2:$B$4</c:f>
              <c:numCache>
                <c:formatCode>General</c:formatCode>
                <c:ptCount val="3"/>
                <c:pt idx="0">
                  <c:v>36</c:v>
                </c:pt>
                <c:pt idx="1">
                  <c:v>12</c:v>
                </c:pt>
                <c:pt idx="2">
                  <c:v>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97578040797369"/>
          <c:y val="0.46154011253760496"/>
          <c:w val="0.12398398593112045"/>
          <c:h val="0.223444022736459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Histogram</a:t>
            </a:r>
          </a:p>
        </c:rich>
      </c:tx>
      <c:layout>
        <c:manualLayout>
          <c:xMode val="edge"/>
          <c:yMode val="edge"/>
          <c:x val="0.42535872267766384"/>
          <c:y val="4.00001736118646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87960697774273"/>
          <c:y val="0.26222336034444593"/>
          <c:w val="0.84049247606019151"/>
          <c:h val="0.44000190973051101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visine!$E$2:$E$8</c:f>
              <c:strCache>
                <c:ptCount val="7"/>
                <c:pt idx="0">
                  <c:v>1,635</c:v>
                </c:pt>
                <c:pt idx="1">
                  <c:v>1,685</c:v>
                </c:pt>
                <c:pt idx="2">
                  <c:v>1,735</c:v>
                </c:pt>
                <c:pt idx="3">
                  <c:v>1,785</c:v>
                </c:pt>
                <c:pt idx="4">
                  <c:v>1,835</c:v>
                </c:pt>
                <c:pt idx="5">
                  <c:v>1,885</c:v>
                </c:pt>
                <c:pt idx="6">
                  <c:v>More</c:v>
                </c:pt>
              </c:strCache>
            </c:strRef>
          </c:cat>
          <c:val>
            <c:numRef>
              <c:f>visine!$F$2:$F$8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7</c:v>
                </c:pt>
                <c:pt idx="3">
                  <c:v>9</c:v>
                </c:pt>
                <c:pt idx="4">
                  <c:v>6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7713024"/>
        <c:axId val="167723392"/>
      </c:barChart>
      <c:catAx>
        <c:axId val="167713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izmjerene visine</a:t>
                </a:r>
              </a:p>
            </c:rich>
          </c:tx>
          <c:layout>
            <c:manualLayout>
              <c:xMode val="edge"/>
              <c:yMode val="edge"/>
              <c:x val="0.45194364284501781"/>
              <c:y val="0.835559182114505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772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723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frekvencija</a:t>
                </a:r>
              </a:p>
            </c:rich>
          </c:tx>
          <c:layout>
            <c:manualLayout>
              <c:xMode val="edge"/>
              <c:yMode val="edge"/>
              <c:x val="3.2719901744435682E-2"/>
              <c:y val="0.333334780098871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7713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Regresijaki pravac</a:t>
            </a:r>
          </a:p>
        </c:rich>
      </c:tx>
      <c:layout>
        <c:manualLayout>
          <c:xMode val="edge"/>
          <c:yMode val="edge"/>
          <c:x val="0.35812167292387104"/>
          <c:y val="3.66667860246940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90033033070337"/>
          <c:y val="0.22333406033222764"/>
          <c:w val="0.80821995036917349"/>
          <c:h val="0.5466684461863482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regresija!$A$2:$A$9</c:f>
              <c:numCache>
                <c:formatCode>General</c:formatCode>
                <c:ptCount val="8"/>
                <c:pt idx="0">
                  <c:v>16</c:v>
                </c:pt>
                <c:pt idx="1">
                  <c:v>59</c:v>
                </c:pt>
                <c:pt idx="2">
                  <c:v>65</c:v>
                </c:pt>
                <c:pt idx="3">
                  <c:v>43</c:v>
                </c:pt>
                <c:pt idx="4">
                  <c:v>82</c:v>
                </c:pt>
                <c:pt idx="5">
                  <c:v>90</c:v>
                </c:pt>
                <c:pt idx="6">
                  <c:v>31</c:v>
                </c:pt>
                <c:pt idx="7">
                  <c:v>22</c:v>
                </c:pt>
              </c:numCache>
            </c:numRef>
          </c:xVal>
          <c:yVal>
            <c:numRef>
              <c:f>regresija!$B$2:$B$9</c:f>
              <c:numCache>
                <c:formatCode>General</c:formatCode>
                <c:ptCount val="8"/>
                <c:pt idx="0">
                  <c:v>18</c:v>
                </c:pt>
                <c:pt idx="1">
                  <c:v>63</c:v>
                </c:pt>
                <c:pt idx="2">
                  <c:v>28</c:v>
                </c:pt>
                <c:pt idx="3">
                  <c:v>71</c:v>
                </c:pt>
                <c:pt idx="4">
                  <c:v>85</c:v>
                </c:pt>
                <c:pt idx="5">
                  <c:v>98</c:v>
                </c:pt>
                <c:pt idx="6">
                  <c:v>20</c:v>
                </c:pt>
                <c:pt idx="7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841472"/>
        <c:axId val="156843392"/>
      </c:scatterChart>
      <c:valAx>
        <c:axId val="156841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broj reklama</a:t>
                </a:r>
              </a:p>
            </c:rich>
          </c:tx>
          <c:layout>
            <c:manualLayout>
              <c:xMode val="edge"/>
              <c:yMode val="edge"/>
              <c:x val="0.46183997163952767"/>
              <c:y val="0.873336176224531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6843392"/>
        <c:crosses val="autoZero"/>
        <c:crossBetween val="midCat"/>
      </c:valAx>
      <c:valAx>
        <c:axId val="156843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promet</a:t>
                </a:r>
              </a:p>
            </c:rich>
          </c:tx>
          <c:layout>
            <c:manualLayout>
              <c:xMode val="edge"/>
              <c:yMode val="edge"/>
              <c:x val="3.1311184517934083E-2"/>
              <c:y val="0.416668023007887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68414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142875</xdr:rowOff>
    </xdr:from>
    <xdr:to>
      <xdr:col>13</xdr:col>
      <xdr:colOff>457200</xdr:colOff>
      <xdr:row>11</xdr:row>
      <xdr:rowOff>28575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11</xdr:row>
      <xdr:rowOff>123825</xdr:rowOff>
    </xdr:from>
    <xdr:to>
      <xdr:col>13</xdr:col>
      <xdr:colOff>514350</xdr:colOff>
      <xdr:row>21</xdr:row>
      <xdr:rowOff>114300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20</xdr:row>
      <xdr:rowOff>142875</xdr:rowOff>
    </xdr:from>
    <xdr:to>
      <xdr:col>7</xdr:col>
      <xdr:colOff>180975</xdr:colOff>
      <xdr:row>30</xdr:row>
      <xdr:rowOff>152400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</xdr:row>
      <xdr:rowOff>9525</xdr:rowOff>
    </xdr:from>
    <xdr:to>
      <xdr:col>11</xdr:col>
      <xdr:colOff>0</xdr:colOff>
      <xdr:row>13</xdr:row>
      <xdr:rowOff>142875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361950</xdr:colOff>
      <xdr:row>14</xdr:row>
      <xdr:rowOff>114300</xdr:rowOff>
    </xdr:from>
    <xdr:to>
      <xdr:col>8</xdr:col>
      <xdr:colOff>285750</xdr:colOff>
      <xdr:row>28</xdr:row>
      <xdr:rowOff>47625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1257300</xdr:colOff>
      <xdr:row>10</xdr:row>
      <xdr:rowOff>38100</xdr:rowOff>
    </xdr:from>
    <xdr:to>
      <xdr:col>4</xdr:col>
      <xdr:colOff>1162050</xdr:colOff>
      <xdr:row>21</xdr:row>
      <xdr:rowOff>47625</xdr:rowOff>
    </xdr:to>
    <xdr:graphicFrame macro="">
      <xdr:nvGraphicFramePr>
        <xdr:cNvPr id="41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5</xdr:row>
      <xdr:rowOff>161925</xdr:rowOff>
    </xdr:from>
    <xdr:to>
      <xdr:col>10</xdr:col>
      <xdr:colOff>466725</xdr:colOff>
      <xdr:row>20</xdr:row>
      <xdr:rowOff>161925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B9" workbookViewId="0">
      <selection activeCell="K27" sqref="K27"/>
    </sheetView>
  </sheetViews>
  <sheetFormatPr defaultRowHeight="15" x14ac:dyDescent="0.2"/>
  <cols>
    <col min="1" max="1" width="17.85546875" style="1" customWidth="1"/>
    <col min="2" max="16384" width="9.140625" style="2"/>
  </cols>
  <sheetData>
    <row r="1" spans="1:5" ht="15.75" x14ac:dyDescent="0.25">
      <c r="A1" s="9" t="s">
        <v>0</v>
      </c>
      <c r="C1" s="10" t="s">
        <v>1</v>
      </c>
      <c r="D1" s="10"/>
    </row>
    <row r="2" spans="1:5" x14ac:dyDescent="0.2">
      <c r="A2" s="1">
        <v>1</v>
      </c>
    </row>
    <row r="3" spans="1:5" x14ac:dyDescent="0.2">
      <c r="A3" s="1">
        <v>3</v>
      </c>
      <c r="C3" s="1" t="s">
        <v>2</v>
      </c>
      <c r="D3" s="1" t="s">
        <v>3</v>
      </c>
      <c r="E3" s="1" t="s">
        <v>4</v>
      </c>
    </row>
    <row r="4" spans="1:5" x14ac:dyDescent="0.2">
      <c r="A4" s="1">
        <v>1</v>
      </c>
      <c r="C4" s="1">
        <v>1</v>
      </c>
      <c r="D4" s="1">
        <f>COUNTIF(A2:A21,"1")</f>
        <v>4</v>
      </c>
      <c r="E4" s="1">
        <f t="shared" ref="E4:E9" si="0">D4/$D$10</f>
        <v>0.2</v>
      </c>
    </row>
    <row r="5" spans="1:5" x14ac:dyDescent="0.2">
      <c r="A5" s="1">
        <v>6</v>
      </c>
      <c r="C5" s="1">
        <v>2</v>
      </c>
      <c r="D5" s="1">
        <f>COUNTIF(A2:A21,"2")</f>
        <v>1</v>
      </c>
      <c r="E5" s="1">
        <f t="shared" si="0"/>
        <v>0.05</v>
      </c>
    </row>
    <row r="6" spans="1:5" x14ac:dyDescent="0.2">
      <c r="A6" s="1">
        <v>2</v>
      </c>
      <c r="C6" s="1">
        <v>3</v>
      </c>
      <c r="D6" s="1">
        <f>COUNTIF(A2:A21,"3")</f>
        <v>5</v>
      </c>
      <c r="E6" s="1">
        <f t="shared" si="0"/>
        <v>0.25</v>
      </c>
    </row>
    <row r="7" spans="1:5" x14ac:dyDescent="0.2">
      <c r="A7" s="1">
        <v>6</v>
      </c>
      <c r="C7" s="1">
        <v>4</v>
      </c>
      <c r="D7" s="1">
        <f>COUNTIF(A2:A21,"4")</f>
        <v>5</v>
      </c>
      <c r="E7" s="1">
        <f t="shared" si="0"/>
        <v>0.25</v>
      </c>
    </row>
    <row r="8" spans="1:5" x14ac:dyDescent="0.2">
      <c r="A8" s="1">
        <v>4</v>
      </c>
      <c r="C8" s="1">
        <v>5</v>
      </c>
      <c r="D8" s="1">
        <f>COUNTIF(A2:A21,"5")</f>
        <v>2</v>
      </c>
      <c r="E8" s="1">
        <f t="shared" si="0"/>
        <v>0.1</v>
      </c>
    </row>
    <row r="9" spans="1:5" x14ac:dyDescent="0.2">
      <c r="A9" s="1">
        <v>6</v>
      </c>
      <c r="C9" s="1">
        <v>6</v>
      </c>
      <c r="D9" s="1">
        <f>COUNTIF(A2:A21,"6")</f>
        <v>3</v>
      </c>
      <c r="E9" s="1">
        <f t="shared" si="0"/>
        <v>0.15</v>
      </c>
    </row>
    <row r="10" spans="1:5" x14ac:dyDescent="0.2">
      <c r="A10" s="1">
        <v>3</v>
      </c>
      <c r="D10" s="1">
        <f>SUM(D4:D9)</f>
        <v>20</v>
      </c>
    </row>
    <row r="11" spans="1:5" x14ac:dyDescent="0.2">
      <c r="A11" s="1">
        <v>3</v>
      </c>
    </row>
    <row r="12" spans="1:5" ht="15.75" thickBot="1" x14ac:dyDescent="0.25">
      <c r="A12" s="1">
        <v>4</v>
      </c>
    </row>
    <row r="13" spans="1:5" x14ac:dyDescent="0.2">
      <c r="A13" s="1">
        <v>3</v>
      </c>
      <c r="C13" s="8" t="s">
        <v>29</v>
      </c>
      <c r="D13" s="8" t="s">
        <v>31</v>
      </c>
    </row>
    <row r="14" spans="1:5" x14ac:dyDescent="0.2">
      <c r="A14" s="1">
        <v>1</v>
      </c>
      <c r="C14" s="5">
        <v>1</v>
      </c>
      <c r="D14" s="6">
        <v>4</v>
      </c>
    </row>
    <row r="15" spans="1:5" x14ac:dyDescent="0.2">
      <c r="A15" s="1">
        <v>4</v>
      </c>
      <c r="C15" s="5">
        <v>2</v>
      </c>
      <c r="D15" s="6">
        <v>1</v>
      </c>
    </row>
    <row r="16" spans="1:5" x14ac:dyDescent="0.2">
      <c r="A16" s="1">
        <v>4</v>
      </c>
      <c r="C16" s="5">
        <v>3</v>
      </c>
      <c r="D16" s="6">
        <v>5</v>
      </c>
    </row>
    <row r="17" spans="1:11" x14ac:dyDescent="0.2">
      <c r="A17" s="1">
        <v>1</v>
      </c>
      <c r="C17" s="5">
        <v>4</v>
      </c>
      <c r="D17" s="6">
        <v>5</v>
      </c>
    </row>
    <row r="18" spans="1:11" x14ac:dyDescent="0.2">
      <c r="A18" s="1">
        <v>4</v>
      </c>
      <c r="C18" s="5">
        <v>5</v>
      </c>
      <c r="D18" s="6">
        <v>2</v>
      </c>
    </row>
    <row r="19" spans="1:11" x14ac:dyDescent="0.2">
      <c r="A19" s="1">
        <v>5</v>
      </c>
      <c r="C19" s="5">
        <v>6</v>
      </c>
      <c r="D19" s="6">
        <v>3</v>
      </c>
    </row>
    <row r="20" spans="1:11" ht="15.75" thickBot="1" x14ac:dyDescent="0.25">
      <c r="A20" s="1">
        <v>3</v>
      </c>
      <c r="C20" s="7" t="s">
        <v>30</v>
      </c>
      <c r="D20" s="7">
        <v>0</v>
      </c>
    </row>
    <row r="21" spans="1:11" x14ac:dyDescent="0.2">
      <c r="A21" s="1">
        <v>5</v>
      </c>
    </row>
    <row r="26" spans="1:11" ht="15.75" x14ac:dyDescent="0.25">
      <c r="I26" s="10" t="s">
        <v>16</v>
      </c>
      <c r="K26" s="9" t="s">
        <v>17</v>
      </c>
    </row>
    <row r="27" spans="1:11" x14ac:dyDescent="0.2">
      <c r="I27" s="1">
        <f>MEDIAN(A2:A21)</f>
        <v>3.5</v>
      </c>
      <c r="K27" s="1">
        <f>_xlfn.MODE.SNGL(A2:A21)</f>
        <v>3</v>
      </c>
    </row>
  </sheetData>
  <phoneticPr fontId="0" type="noConversion"/>
  <pageMargins left="0.75" right="0.75" top="1" bottom="1" header="0.5" footer="0.5"/>
  <pageSetup paperSize="9" orientation="portrait" horizontalDpi="96" verticalDpi="96" copies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3" sqref="D13"/>
    </sheetView>
  </sheetViews>
  <sheetFormatPr defaultRowHeight="15" x14ac:dyDescent="0.2"/>
  <cols>
    <col min="1" max="1" width="11.140625" style="1" customWidth="1"/>
    <col min="2" max="2" width="13.140625" style="1" customWidth="1"/>
    <col min="3" max="3" width="24.28515625" style="1" customWidth="1"/>
    <col min="4" max="4" width="10.5703125" style="1" customWidth="1"/>
    <col min="5" max="16384" width="9.140625" style="1"/>
  </cols>
  <sheetData>
    <row r="1" spans="1:4" s="9" customFormat="1" ht="15.75" x14ac:dyDescent="0.25">
      <c r="A1" s="9" t="s">
        <v>5</v>
      </c>
      <c r="B1" s="9" t="s">
        <v>6</v>
      </c>
      <c r="C1" s="9" t="s">
        <v>7</v>
      </c>
      <c r="D1" s="9" t="s">
        <v>11</v>
      </c>
    </row>
    <row r="2" spans="1:4" x14ac:dyDescent="0.2">
      <c r="A2" s="1" t="s">
        <v>8</v>
      </c>
      <c r="B2" s="1">
        <v>36</v>
      </c>
      <c r="C2" s="1">
        <f>B2/$B$5</f>
        <v>0.25</v>
      </c>
      <c r="D2" s="3">
        <f>B2/$B$5</f>
        <v>0.25</v>
      </c>
    </row>
    <row r="3" spans="1:4" x14ac:dyDescent="0.2">
      <c r="A3" s="1" t="s">
        <v>9</v>
      </c>
      <c r="B3" s="1">
        <v>12</v>
      </c>
      <c r="C3" s="1">
        <f>B3/$B$5</f>
        <v>8.3333333333333329E-2</v>
      </c>
      <c r="D3" s="3">
        <f>B3/$B$5</f>
        <v>8.3333333333333329E-2</v>
      </c>
    </row>
    <row r="4" spans="1:4" x14ac:dyDescent="0.2">
      <c r="A4" s="1" t="s">
        <v>10</v>
      </c>
      <c r="B4" s="1">
        <v>96</v>
      </c>
      <c r="C4" s="1">
        <f>B4/$B$5</f>
        <v>0.66666666666666663</v>
      </c>
      <c r="D4" s="3">
        <f>B4/$B$5</f>
        <v>0.66666666666666663</v>
      </c>
    </row>
    <row r="5" spans="1:4" x14ac:dyDescent="0.2">
      <c r="B5" s="1">
        <f>SUM(B2:B4)</f>
        <v>144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E1" workbookViewId="0">
      <selection activeCell="H19" sqref="H19"/>
    </sheetView>
  </sheetViews>
  <sheetFormatPr defaultRowHeight="15" x14ac:dyDescent="0.2"/>
  <cols>
    <col min="1" max="1" width="20.7109375" style="1" customWidth="1"/>
    <col min="2" max="2" width="22.28515625" style="12" customWidth="1"/>
    <col min="3" max="3" width="19.85546875" style="1" customWidth="1"/>
    <col min="4" max="4" width="8.42578125" style="1" customWidth="1"/>
    <col min="5" max="5" width="19.85546875" style="1" customWidth="1"/>
    <col min="6" max="6" width="14.42578125" style="1" customWidth="1"/>
    <col min="7" max="7" width="23.42578125" style="1" customWidth="1"/>
    <col min="8" max="8" width="32.42578125" style="1" customWidth="1"/>
    <col min="9" max="9" width="10.85546875" style="1" customWidth="1"/>
    <col min="10" max="10" width="31.28515625" style="1" customWidth="1"/>
    <col min="11" max="16384" width="9.140625" style="1"/>
  </cols>
  <sheetData>
    <row r="1" spans="1:10" ht="15.75" x14ac:dyDescent="0.25">
      <c r="A1" s="9" t="s">
        <v>12</v>
      </c>
      <c r="B1" s="11" t="s">
        <v>13</v>
      </c>
      <c r="C1" s="9" t="s">
        <v>28</v>
      </c>
      <c r="E1" s="8" t="s">
        <v>29</v>
      </c>
      <c r="F1" s="8" t="s">
        <v>31</v>
      </c>
      <c r="G1" s="9" t="s">
        <v>7</v>
      </c>
      <c r="H1" s="9" t="s">
        <v>14</v>
      </c>
      <c r="J1" s="13" t="s">
        <v>32</v>
      </c>
    </row>
    <row r="2" spans="1:10" x14ac:dyDescent="0.2">
      <c r="A2" s="1">
        <v>1.85</v>
      </c>
      <c r="B2" s="12">
        <v>1.635</v>
      </c>
      <c r="C2" s="4">
        <v>1.61</v>
      </c>
      <c r="D2" s="4"/>
      <c r="E2" s="5">
        <v>1.635</v>
      </c>
      <c r="F2" s="6">
        <v>2</v>
      </c>
      <c r="G2" s="1">
        <f t="shared" ref="G2:G7" si="0">F2/$F$9</f>
        <v>6.6666666666666666E-2</v>
      </c>
      <c r="H2" s="1">
        <f t="shared" ref="H2:H7" si="1">G2/0.05</f>
        <v>1.3333333333333333</v>
      </c>
      <c r="J2" s="4">
        <f>C2*F2</f>
        <v>3.22</v>
      </c>
    </row>
    <row r="3" spans="1:10" x14ac:dyDescent="0.2">
      <c r="A3" s="1">
        <v>1.88</v>
      </c>
      <c r="B3" s="12">
        <f t="shared" ref="B3:C7" si="2">B2+0.05</f>
        <v>1.6850000000000001</v>
      </c>
      <c r="C3" s="4">
        <f t="shared" si="2"/>
        <v>1.6600000000000001</v>
      </c>
      <c r="D3" s="4"/>
      <c r="E3" s="5">
        <v>1.6850000000000001</v>
      </c>
      <c r="F3" s="6">
        <v>2</v>
      </c>
      <c r="G3" s="1">
        <f t="shared" si="0"/>
        <v>6.6666666666666666E-2</v>
      </c>
      <c r="H3" s="1">
        <f t="shared" si="1"/>
        <v>1.3333333333333333</v>
      </c>
      <c r="J3" s="4">
        <f t="shared" ref="J3:J7" si="3">C3*F3</f>
        <v>3.3200000000000003</v>
      </c>
    </row>
    <row r="4" spans="1:10" x14ac:dyDescent="0.2">
      <c r="A4" s="1">
        <v>1.78</v>
      </c>
      <c r="B4" s="12">
        <f t="shared" si="2"/>
        <v>1.7350000000000001</v>
      </c>
      <c r="C4" s="4">
        <f t="shared" si="2"/>
        <v>1.7100000000000002</v>
      </c>
      <c r="D4" s="4"/>
      <c r="E4" s="5">
        <v>1.7350000000000001</v>
      </c>
      <c r="F4" s="6">
        <v>7</v>
      </c>
      <c r="G4" s="1">
        <f t="shared" si="0"/>
        <v>0.23333333333333334</v>
      </c>
      <c r="H4" s="1">
        <f t="shared" si="1"/>
        <v>4.6666666666666661</v>
      </c>
      <c r="J4" s="4">
        <f t="shared" si="3"/>
        <v>11.97</v>
      </c>
    </row>
    <row r="5" spans="1:10" x14ac:dyDescent="0.2">
      <c r="A5" s="1">
        <v>1.72</v>
      </c>
      <c r="B5" s="12">
        <f t="shared" si="2"/>
        <v>1.7850000000000001</v>
      </c>
      <c r="C5" s="4">
        <f t="shared" si="2"/>
        <v>1.7600000000000002</v>
      </c>
      <c r="D5" s="4"/>
      <c r="E5" s="5">
        <v>1.7849999999999999</v>
      </c>
      <c r="F5" s="6">
        <v>9</v>
      </c>
      <c r="G5" s="1">
        <f t="shared" si="0"/>
        <v>0.3</v>
      </c>
      <c r="H5" s="1">
        <f t="shared" si="1"/>
        <v>5.9999999999999991</v>
      </c>
      <c r="J5" s="4">
        <f t="shared" si="3"/>
        <v>15.840000000000002</v>
      </c>
    </row>
    <row r="6" spans="1:10" x14ac:dyDescent="0.2">
      <c r="A6" s="1">
        <v>1.8</v>
      </c>
      <c r="B6" s="12">
        <f t="shared" si="2"/>
        <v>1.8350000000000002</v>
      </c>
      <c r="C6" s="4">
        <f t="shared" si="2"/>
        <v>1.8100000000000003</v>
      </c>
      <c r="D6" s="4"/>
      <c r="E6" s="5">
        <v>1.835</v>
      </c>
      <c r="F6" s="6">
        <v>6</v>
      </c>
      <c r="G6" s="1">
        <f t="shared" si="0"/>
        <v>0.2</v>
      </c>
      <c r="H6" s="1">
        <f t="shared" si="1"/>
        <v>4</v>
      </c>
      <c r="J6" s="4">
        <f t="shared" si="3"/>
        <v>10.860000000000001</v>
      </c>
    </row>
    <row r="7" spans="1:10" x14ac:dyDescent="0.2">
      <c r="A7" s="1">
        <v>1.72</v>
      </c>
      <c r="B7" s="12">
        <f t="shared" si="2"/>
        <v>1.8850000000000002</v>
      </c>
      <c r="C7" s="4">
        <f t="shared" si="2"/>
        <v>1.8600000000000003</v>
      </c>
      <c r="D7" s="4"/>
      <c r="E7" s="5">
        <v>1.885</v>
      </c>
      <c r="F7" s="6">
        <v>4</v>
      </c>
      <c r="G7" s="1">
        <f t="shared" si="0"/>
        <v>0.13333333333333333</v>
      </c>
      <c r="H7" s="1">
        <f t="shared" si="1"/>
        <v>2.6666666666666665</v>
      </c>
      <c r="J7" s="4">
        <f t="shared" si="3"/>
        <v>7.4400000000000013</v>
      </c>
    </row>
    <row r="8" spans="1:10" ht="15.75" thickBot="1" x14ac:dyDescent="0.25">
      <c r="A8" s="1">
        <v>1.75</v>
      </c>
      <c r="E8" s="7" t="s">
        <v>30</v>
      </c>
      <c r="F8" s="7">
        <v>0</v>
      </c>
    </row>
    <row r="9" spans="1:10" ht="15.75" x14ac:dyDescent="0.25">
      <c r="A9" s="1">
        <v>1.72</v>
      </c>
      <c r="F9" s="1">
        <f>SUM(F2:F8)</f>
        <v>30</v>
      </c>
      <c r="I9" s="13" t="s">
        <v>33</v>
      </c>
      <c r="J9" s="4">
        <f>SUM(J2:J8)</f>
        <v>52.650000000000006</v>
      </c>
    </row>
    <row r="10" spans="1:10" ht="15.75" x14ac:dyDescent="0.25">
      <c r="A10" s="1">
        <v>1.79</v>
      </c>
      <c r="I10" s="13" t="s">
        <v>34</v>
      </c>
      <c r="J10" s="14">
        <f>J9/30</f>
        <v>1.7550000000000001</v>
      </c>
    </row>
    <row r="11" spans="1:10" ht="15.75" x14ac:dyDescent="0.25">
      <c r="A11" s="1">
        <v>1.82</v>
      </c>
      <c r="G11" s="9" t="s">
        <v>16</v>
      </c>
    </row>
    <row r="12" spans="1:10" x14ac:dyDescent="0.2">
      <c r="A12" s="1">
        <v>1.69</v>
      </c>
      <c r="G12" s="1">
        <f>MEDIAN(A2:A31)</f>
        <v>1.7549999999999999</v>
      </c>
    </row>
    <row r="13" spans="1:10" x14ac:dyDescent="0.2">
      <c r="A13" s="1">
        <v>1.76</v>
      </c>
    </row>
    <row r="14" spans="1:10" ht="15.75" x14ac:dyDescent="0.25">
      <c r="A14" s="1">
        <v>1.6</v>
      </c>
      <c r="G14" s="9" t="s">
        <v>15</v>
      </c>
      <c r="H14" s="9" t="s">
        <v>17</v>
      </c>
    </row>
    <row r="15" spans="1:10" x14ac:dyDescent="0.2">
      <c r="A15" s="1">
        <v>1.78</v>
      </c>
      <c r="G15" s="1">
        <f>AVERAGE(A2:A31)</f>
        <v>1.7523333333333333</v>
      </c>
      <c r="H15" s="1">
        <f>_xlfn.MODE.SNGL(A2:A31)</f>
        <v>1.72</v>
      </c>
    </row>
    <row r="16" spans="1:10" x14ac:dyDescent="0.2">
      <c r="A16" s="1">
        <v>1.76</v>
      </c>
    </row>
    <row r="17" spans="1:8" x14ac:dyDescent="0.2">
      <c r="A17" s="1">
        <v>1.74</v>
      </c>
    </row>
    <row r="18" spans="1:8" ht="15.75" x14ac:dyDescent="0.25">
      <c r="A18" s="1">
        <v>1.7</v>
      </c>
      <c r="G18" s="9" t="s">
        <v>18</v>
      </c>
      <c r="H18" s="9" t="s">
        <v>19</v>
      </c>
    </row>
    <row r="19" spans="1:8" x14ac:dyDescent="0.2">
      <c r="A19" s="1">
        <v>1.86</v>
      </c>
      <c r="G19" s="1">
        <f>_xlfn.QUARTILE.EXC(A2:A31,1)</f>
        <v>1.7149999999999999</v>
      </c>
      <c r="H19" s="1">
        <f>_xlfn.QUARTILE.EXC(A2:A31,3)</f>
        <v>1.7925</v>
      </c>
    </row>
    <row r="20" spans="1:8" x14ac:dyDescent="0.2">
      <c r="A20" s="1">
        <v>1.72</v>
      </c>
    </row>
    <row r="21" spans="1:8" ht="15.75" x14ac:dyDescent="0.25">
      <c r="A21" s="1">
        <v>1.75</v>
      </c>
      <c r="G21" s="9" t="s">
        <v>20</v>
      </c>
      <c r="H21" s="9" t="s">
        <v>21</v>
      </c>
    </row>
    <row r="22" spans="1:8" x14ac:dyDescent="0.2">
      <c r="A22" s="1">
        <v>1.69</v>
      </c>
      <c r="G22" s="1">
        <f>_xlfn.VAR.S(A2:A31)</f>
        <v>5.1081609195402318E-3</v>
      </c>
      <c r="H22" s="1">
        <f>_xlfn.STDEV.S(A2:A31)</f>
        <v>7.1471399311474462E-2</v>
      </c>
    </row>
    <row r="23" spans="1:8" x14ac:dyDescent="0.2">
      <c r="A23" s="1">
        <v>1.79</v>
      </c>
    </row>
    <row r="24" spans="1:8" x14ac:dyDescent="0.2">
      <c r="A24" s="1">
        <v>1.83</v>
      </c>
    </row>
    <row r="25" spans="1:8" x14ac:dyDescent="0.2">
      <c r="A25" s="1">
        <v>1.79</v>
      </c>
    </row>
    <row r="26" spans="1:8" x14ac:dyDescent="0.2">
      <c r="A26" s="1">
        <v>1.65</v>
      </c>
    </row>
    <row r="27" spans="1:8" x14ac:dyDescent="0.2">
      <c r="A27" s="1">
        <v>1.76</v>
      </c>
    </row>
    <row r="28" spans="1:8" x14ac:dyDescent="0.2">
      <c r="A28" s="1">
        <v>1.59</v>
      </c>
    </row>
    <row r="29" spans="1:8" x14ac:dyDescent="0.2">
      <c r="A29" s="1">
        <v>1.68</v>
      </c>
    </row>
    <row r="30" spans="1:8" x14ac:dyDescent="0.2">
      <c r="A30" s="1">
        <v>1.74</v>
      </c>
    </row>
    <row r="31" spans="1:8" x14ac:dyDescent="0.2">
      <c r="A31" s="1">
        <v>1.86</v>
      </c>
    </row>
  </sheetData>
  <phoneticPr fontId="0" type="noConversion"/>
  <pageMargins left="0.75" right="0.75" top="1" bottom="1" header="0.5" footer="0.5"/>
  <pageSetup paperSize="9" orientation="portrait" horizontalDpi="96" verticalDpi="96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M21" sqref="M21"/>
    </sheetView>
  </sheetViews>
  <sheetFormatPr defaultRowHeight="15" x14ac:dyDescent="0.2"/>
  <cols>
    <col min="1" max="1" width="15.7109375" style="1" customWidth="1"/>
    <col min="2" max="3" width="9.140625" style="1"/>
    <col min="4" max="4" width="12" style="1" customWidth="1"/>
    <col min="5" max="16384" width="9.140625" style="1"/>
  </cols>
  <sheetData>
    <row r="1" spans="1:8" ht="15.75" x14ac:dyDescent="0.25">
      <c r="A1" s="9" t="s">
        <v>22</v>
      </c>
      <c r="B1" s="9" t="s">
        <v>23</v>
      </c>
    </row>
    <row r="2" spans="1:8" ht="15.75" x14ac:dyDescent="0.25">
      <c r="A2" s="1">
        <v>16</v>
      </c>
      <c r="B2" s="1">
        <v>18</v>
      </c>
      <c r="E2" s="9" t="s">
        <v>24</v>
      </c>
      <c r="G2" s="9" t="s">
        <v>25</v>
      </c>
      <c r="H2" s="9" t="s">
        <v>26</v>
      </c>
    </row>
    <row r="3" spans="1:8" x14ac:dyDescent="0.2">
      <c r="A3" s="1">
        <v>59</v>
      </c>
      <c r="B3" s="1">
        <v>63</v>
      </c>
      <c r="G3" s="1">
        <f>INTERCEPT(B2:B9,A2:A9)</f>
        <v>2.3410470409711692</v>
      </c>
      <c r="H3" s="1">
        <f>SLOPE(B2:B9,A2:A9)</f>
        <v>0.95409711684370258</v>
      </c>
    </row>
    <row r="4" spans="1:8" x14ac:dyDescent="0.2">
      <c r="A4" s="1">
        <v>65</v>
      </c>
      <c r="B4" s="1">
        <v>28</v>
      </c>
    </row>
    <row r="5" spans="1:8" x14ac:dyDescent="0.2">
      <c r="A5" s="1">
        <v>43</v>
      </c>
      <c r="B5" s="1">
        <v>71</v>
      </c>
    </row>
    <row r="6" spans="1:8" x14ac:dyDescent="0.2">
      <c r="A6" s="1">
        <v>82</v>
      </c>
      <c r="B6" s="1">
        <v>85</v>
      </c>
    </row>
    <row r="7" spans="1:8" x14ac:dyDescent="0.2">
      <c r="A7" s="1">
        <v>90</v>
      </c>
      <c r="B7" s="1">
        <v>98</v>
      </c>
    </row>
    <row r="8" spans="1:8" x14ac:dyDescent="0.2">
      <c r="A8" s="1">
        <v>31</v>
      </c>
      <c r="B8" s="1">
        <v>20</v>
      </c>
    </row>
    <row r="9" spans="1:8" x14ac:dyDescent="0.2">
      <c r="A9" s="1">
        <v>22</v>
      </c>
      <c r="B9" s="1">
        <v>25</v>
      </c>
    </row>
    <row r="26" spans="4:4" ht="15.75" x14ac:dyDescent="0.25">
      <c r="D26" s="9" t="s">
        <v>27</v>
      </c>
    </row>
    <row r="27" spans="4:4" x14ac:dyDescent="0.2">
      <c r="D27" s="1">
        <f>PEARSON(A2:A9,B2:B9)</f>
        <v>0.81846949145849557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kocka</vt:lpstr>
      <vt:lpstr>ribe</vt:lpstr>
      <vt:lpstr>visine</vt:lpstr>
      <vt:lpstr>regresija</vt:lpstr>
    </vt:vector>
  </TitlesOfParts>
  <Company>PBF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Vukelic</dc:creator>
  <cp:lastModifiedBy>Ana Vukelic</cp:lastModifiedBy>
  <dcterms:created xsi:type="dcterms:W3CDTF">2007-03-18T16:01:40Z</dcterms:created>
  <dcterms:modified xsi:type="dcterms:W3CDTF">2014-03-17T14:43:41Z</dcterms:modified>
</cp:coreProperties>
</file>